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ТАПЫ НА САЙТ\Отчеты 2023\1 квартал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G31" i="2" l="1"/>
  <c r="G29" i="2"/>
  <c r="G27" i="2"/>
  <c r="G28" i="2"/>
  <c r="G12" i="4" l="1"/>
  <c r="D12" i="4" l="1"/>
  <c r="E12" i="4" l="1"/>
  <c r="F14" i="3" l="1"/>
  <c r="F7" i="3"/>
  <c r="I7" i="3"/>
  <c r="F9" i="3"/>
  <c r="G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3" i="3"/>
  <c r="I23" i="3"/>
  <c r="F24" i="3"/>
  <c r="G24" i="3"/>
  <c r="I24" i="3"/>
  <c r="F25" i="3"/>
  <c r="I25" i="3"/>
  <c r="F26" i="3"/>
  <c r="G26" i="3"/>
  <c r="I26" i="3"/>
  <c r="G27" i="3"/>
  <c r="I27" i="3"/>
  <c r="H11" i="4" l="1"/>
  <c r="G36" i="2" l="1"/>
  <c r="G35" i="2"/>
  <c r="G34" i="2"/>
  <c r="G20" i="2"/>
  <c r="I36" i="2"/>
  <c r="I35" i="2"/>
  <c r="I34" i="2"/>
  <c r="F36" i="2"/>
  <c r="F35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8" i="4"/>
  <c r="F7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<sst xmlns="http://schemas.openxmlformats.org/spreadsheetml/2006/main" count="133" uniqueCount="128">
  <si>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</si>
  <si>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</si>
  <si>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</si>
  <si>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</si>
  <si>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</si>
  <si>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</si>
  <si>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</si>
  <si>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</si>
  <si>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</si>
  <si>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</si>
  <si>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</si>
  <si>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</si>
  <si>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</si>
  <si>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</si>
  <si>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</si>
  <si>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</si>
  <si>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</si>
  <si>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</si>
  <si>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</si>
  <si>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</si>
  <si>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</si>
  <si>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</si>
  <si>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</si>
  <si>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</si>
  <si>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</si>
  <si>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</si>
  <si>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</si>
  <si>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</si>
  <si>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</si>
  <si>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</si>
  <si>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</si>
  <si>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</si>
  <si>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</si>
  <si>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</si>
  <si>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</si>
  <si>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</si>
  <si>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Субвенции бюджетам бюджетной системы Российской Федерации</t>
  </si>
  <si>
    <t>000 2 02 30000 00 0000 151</t>
  </si>
  <si>
    <t xml:space="preserve">  Иные межбюджетные трансферты</t>
  </si>
  <si>
    <t>000 2 02 40000 00 0000 151</t>
  </si>
  <si>
    <t xml:space="preserve">                              </t>
  </si>
  <si>
    <t>000 2 190000 10 0000 151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</si>
  <si>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</si>
  <si>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</si>
  <si>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</si>
  <si>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</si>
  <si>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</si>
  <si>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</si>
  <si>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</si>
  <si>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</si>
  <si>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</si>
  <si>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</si>
  <si>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</si>
  <si>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</si>
  <si>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</si>
  <si>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</si>
  <si>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</si>
  <si>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</si>
  <si>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</si>
  <si>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</si>
  <si>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</si>
  <si>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</si>
  <si>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</si>
  <si>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</si>
  <si>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</si>
  <si>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</si>
  <si>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</si>
  <si>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</si>
  <si>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</si>
  <si>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</si>
  <si>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</si>
  <si>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</si>
  <si>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</si>
  <si>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</si>
  <si>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</si>
  <si>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</si>
  <si>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</si>
  <si>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</si>
  <si>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</si>
  <si>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</si>
  <si>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</si>
  <si>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</si>
  <si>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</si>
  <si>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</si>
  <si>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</si>
  <si>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</si>
  <si>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</si>
  <si>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</si>
  <si>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</si>
  <si>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</si>
  <si>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</si>
  <si>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</si>
  <si>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</si>
  <si>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</si>
  <si>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</si>
  <si>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</si>
  <si>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</si>
  <si>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</si>
  <si>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</si>
  <si>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</si>
  <si>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</si>
  <si>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</si>
  <si>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</si>
  <si>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</si>
  <si>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</si>
  <si>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</si>
  <si>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</si>
  <si>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</si>
  <si>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</si>
  <si>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</si>
  <si>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</si>
  <si>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</si>
  <si>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</si>
  <si>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</si>
  <si>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Аналитические данные за 1 квартал 2023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</si>
  <si>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1 квартал 2023 года руб.</t>
  </si>
  <si>
    <t>План 2023 г (рублей)</t>
  </si>
  <si>
    <t>исполнено за 1 квартал 2023 г. (рублей)</t>
  </si>
  <si>
    <t>Исполнено за 1 квартал 2022 г. (рублей)</t>
  </si>
  <si>
    <t xml:space="preserve"> Аналитические данные за 1  квартал 2023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</si>
  <si>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Утвержденные бюджетные назначения на 2023 год</t>
  </si>
  <si>
    <t>Исполнено в 1 квартале 2023  года  (рублей)</t>
  </si>
  <si>
    <t>1 квартал 2023 года</t>
  </si>
  <si>
    <t>план 2023 года</t>
  </si>
  <si>
    <t>исполнение за 1 квартал 2023</t>
  </si>
  <si>
    <t>исполнение за 1 квартал 2022 года</t>
  </si>
  <si>
    <t>Рост, снижение за 1 квартал 2023 года к 1 кварталу 2022  г.</t>
  </si>
  <si>
    <t>Муниципальная программа «Улучшение условий и охраны труда в Остаповском сельском поселении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</si>
</sst>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68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21" fillId="0" borderId="55" xfId="128" applyFont="1" applyBorder="1" applyAlignment="1">
      <alignment horizontal="center" vertical="top" wrapText="1"/>
    </xf>
    <xf numFmtId="0" fontId="19" fillId="0" borderId="56" xfId="128" applyFont="1" applyFill="1" applyBorder="1" applyAlignment="1">
      <alignment vertical="top" wrapText="1"/>
    </xf>
    <xf numFmtId="4" fontId="18" fillId="0" borderId="55" xfId="128" applyNumberFormat="1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6" xfId="127" applyFont="1" applyFill="1" applyBorder="1" applyAlignment="1">
      <alignment vertical="top" wrapText="1"/>
    </xf>
    <xf numFmtId="0" fontId="18" fillId="0" borderId="56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0" fontId="18" fillId="0" borderId="59" xfId="128" applyFont="1" applyFill="1" applyBorder="1" applyAlignment="1">
      <alignment vertical="top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1" xfId="128" applyFont="1" applyBorder="1" applyAlignment="1">
      <alignment horizontal="center" vertical="center" wrapText="1"/>
    </xf>
    <xf numFmtId="0" fontId="18" fillId="0" borderId="62" xfId="128" applyFont="1" applyFill="1" applyBorder="1" applyAlignment="1">
      <alignment vertical="top" wrapText="1"/>
    </xf>
    <xf numFmtId="0" fontId="19" fillId="0" borderId="63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4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5" xfId="128" applyFont="1" applyBorder="1" applyAlignment="1">
      <alignment horizontal="center" vertical="top" wrapText="1"/>
    </xf>
    <xf numFmtId="0" fontId="19" fillId="0" borderId="63" xfId="128" applyFont="1" applyFill="1" applyBorder="1" applyAlignment="1">
      <alignment horizontal="center" vertical="center" wrapText="1"/>
    </xf>
    <xf numFmtId="0" fontId="18" fillId="0" borderId="63" xfId="127" applyFont="1" applyFill="1" applyBorder="1" applyAlignment="1">
      <alignment horizontal="center" vertical="center" wrapText="1"/>
    </xf>
    <xf numFmtId="0" fontId="18" fillId="0" borderId="63" xfId="128" applyFont="1" applyFill="1" applyBorder="1" applyAlignment="1">
      <alignment horizontal="center" vertical="center" wrapText="1"/>
    </xf>
    <xf numFmtId="4" fontId="19" fillId="0" borderId="53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8" xfId="128" applyNumberFormat="1" applyFont="1" applyFill="1" applyBorder="1" applyAlignment="1">
      <alignment horizontal="center" vertical="center" wrapText="1"/>
    </xf>
    <xf numFmtId="4" fontId="18" fillId="0" borderId="60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5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34" zoomScaleNormal="100" workbookViewId="0">
      <selection activeCell="C43" sqref="C43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40"/>
      <c r="B2" s="141"/>
      <c r="C2" s="141"/>
      <c r="D2" s="141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42"/>
      <c r="C7" s="142"/>
      <c r="D7" s="14"/>
      <c r="E7" s="11"/>
      <c r="F7" s="11"/>
      <c r="G7" s="11"/>
      <c r="H7" s="11"/>
      <c r="I7" s="11"/>
    </row>
    <row r="8" spans="1:9" ht="59.25" customHeight="1" x14ac:dyDescent="0.25">
      <c r="A8" s="145" t="s">
        <v>114</v>
      </c>
      <c r="B8" s="146"/>
      <c r="C8" s="146"/>
      <c r="D8" s="146"/>
      <c r="E8" s="147"/>
      <c r="F8" s="147"/>
      <c r="G8" s="147"/>
      <c r="H8" s="147"/>
      <c r="I8" s="147"/>
    </row>
    <row r="9" spans="1:9" ht="14.1" customHeight="1" x14ac:dyDescent="0.25">
      <c r="A9" s="73"/>
      <c r="B9" s="74"/>
      <c r="C9" s="75"/>
      <c r="D9" s="76"/>
      <c r="E9" s="77"/>
      <c r="F9" s="77"/>
      <c r="G9" s="77"/>
      <c r="H9" s="77"/>
      <c r="I9" s="77"/>
    </row>
    <row r="10" spans="1:9" ht="14.1" customHeight="1" x14ac:dyDescent="0.25">
      <c r="A10" s="78"/>
      <c r="B10" s="78"/>
      <c r="C10" s="79"/>
      <c r="D10" s="80"/>
      <c r="E10" s="77"/>
      <c r="F10" s="77"/>
      <c r="G10" s="77"/>
      <c r="H10" s="77"/>
      <c r="I10" s="77"/>
    </row>
    <row r="11" spans="1:9" ht="14.1" customHeight="1" x14ac:dyDescent="0.25">
      <c r="A11" s="143" t="s">
        <v>40</v>
      </c>
      <c r="B11" s="144"/>
      <c r="C11" s="144"/>
      <c r="D11" s="144"/>
      <c r="E11" s="81"/>
      <c r="F11" s="81"/>
      <c r="G11" s="81"/>
      <c r="H11" s="81"/>
      <c r="I11" s="81"/>
    </row>
    <row r="12" spans="1:9" ht="14.25" customHeight="1" x14ac:dyDescent="0.25">
      <c r="A12" s="148" t="s">
        <v>0</v>
      </c>
      <c r="B12" s="148" t="s">
        <v>1</v>
      </c>
      <c r="C12" s="131" t="s">
        <v>115</v>
      </c>
      <c r="D12" s="132"/>
      <c r="E12" s="132"/>
      <c r="F12" s="132"/>
      <c r="G12" s="133"/>
      <c r="H12" s="128" t="s">
        <v>118</v>
      </c>
      <c r="I12" s="125" t="s">
        <v>45</v>
      </c>
    </row>
    <row r="13" spans="1:9" ht="25.5" customHeight="1" x14ac:dyDescent="0.25">
      <c r="A13" s="149"/>
      <c r="B13" s="149"/>
      <c r="C13" s="134"/>
      <c r="D13" s="135"/>
      <c r="E13" s="135"/>
      <c r="F13" s="135"/>
      <c r="G13" s="136"/>
      <c r="H13" s="129"/>
      <c r="I13" s="126"/>
    </row>
    <row r="14" spans="1:9" ht="4.5" customHeight="1" x14ac:dyDescent="0.25">
      <c r="A14" s="149"/>
      <c r="B14" s="149"/>
      <c r="C14" s="137"/>
      <c r="D14" s="138"/>
      <c r="E14" s="138"/>
      <c r="F14" s="138"/>
      <c r="G14" s="139"/>
      <c r="H14" s="129"/>
      <c r="I14" s="126"/>
    </row>
    <row r="15" spans="1:9" ht="131.25" customHeight="1" x14ac:dyDescent="0.25">
      <c r="A15" s="150"/>
      <c r="B15" s="150"/>
      <c r="C15" s="82" t="s">
        <v>116</v>
      </c>
      <c r="D15" s="82" t="s">
        <v>117</v>
      </c>
      <c r="E15" s="83"/>
      <c r="F15" s="84" t="s">
        <v>44</v>
      </c>
      <c r="G15" s="84" t="s">
        <v>46</v>
      </c>
      <c r="H15" s="130"/>
      <c r="I15" s="127"/>
    </row>
    <row r="16" spans="1:9" ht="14.25" customHeight="1" thickBot="1" x14ac:dyDescent="0.3">
      <c r="A16" s="85">
        <v>1</v>
      </c>
      <c r="B16" s="86">
        <v>2</v>
      </c>
      <c r="C16" s="87" t="s">
        <v>43</v>
      </c>
      <c r="D16" s="87" t="s">
        <v>2</v>
      </c>
      <c r="E16" s="83"/>
      <c r="F16" s="88">
        <v>5</v>
      </c>
      <c r="G16" s="88">
        <v>6</v>
      </c>
      <c r="H16" s="89">
        <v>7</v>
      </c>
      <c r="I16" s="90">
        <v>8</v>
      </c>
    </row>
    <row r="17" spans="1:9" ht="17.25" customHeight="1" x14ac:dyDescent="0.25">
      <c r="A17" s="48" t="s">
        <v>3</v>
      </c>
      <c r="B17" s="49" t="s">
        <v>4</v>
      </c>
      <c r="C17" s="106">
        <v>19297800.140000001</v>
      </c>
      <c r="D17" s="103">
        <v>3806563.43</v>
      </c>
      <c r="E17" s="91"/>
      <c r="F17" s="92">
        <f>D17/C17*100</f>
        <v>19.725374925558743</v>
      </c>
      <c r="G17" s="92">
        <v>23.7</v>
      </c>
      <c r="H17" s="50">
        <v>3965139.14</v>
      </c>
      <c r="I17" s="93">
        <f>D17/H17*100</f>
        <v>96.000752952139777</v>
      </c>
    </row>
    <row r="18" spans="1:9" ht="15" customHeight="1" x14ac:dyDescent="0.25">
      <c r="A18" s="54" t="s">
        <v>5</v>
      </c>
      <c r="B18" s="55"/>
      <c r="C18" s="122"/>
      <c r="D18" s="123"/>
      <c r="E18" s="91"/>
      <c r="F18" s="92"/>
      <c r="G18" s="92"/>
      <c r="H18" s="122"/>
      <c r="I18" s="93"/>
    </row>
    <row r="19" spans="1:9" ht="15.75" x14ac:dyDescent="0.25">
      <c r="A19" s="94" t="s">
        <v>6</v>
      </c>
      <c r="B19" s="95" t="s">
        <v>7</v>
      </c>
      <c r="C19" s="96">
        <v>5164791</v>
      </c>
      <c r="D19" s="104">
        <v>503655.13</v>
      </c>
      <c r="E19" s="91"/>
      <c r="F19" s="92">
        <f t="shared" ref="F19:F30" si="0">D19/C19*100</f>
        <v>9.7517039895709239</v>
      </c>
      <c r="G19" s="97">
        <f>D19/D17*100</f>
        <v>13.231229145707418</v>
      </c>
      <c r="H19" s="96">
        <v>356776.45</v>
      </c>
      <c r="I19" s="93">
        <f>D19/H19*100</f>
        <v>141.16826657140626</v>
      </c>
    </row>
    <row r="20" spans="1:9" ht="15.75" x14ac:dyDescent="0.25">
      <c r="A20" s="94" t="s">
        <v>8</v>
      </c>
      <c r="B20" s="95" t="s">
        <v>9</v>
      </c>
      <c r="C20" s="98">
        <v>1221000</v>
      </c>
      <c r="D20" s="104">
        <v>320146.75</v>
      </c>
      <c r="E20" s="91"/>
      <c r="F20" s="92">
        <f t="shared" si="0"/>
        <v>26.220045045045044</v>
      </c>
      <c r="G20" s="97">
        <f>D20/D17*100</f>
        <v>8.4103878967806924</v>
      </c>
      <c r="H20" s="96">
        <v>228415.23</v>
      </c>
      <c r="I20" s="93">
        <f>D20/H20*100</f>
        <v>140.15998407811946</v>
      </c>
    </row>
    <row r="21" spans="1:9" ht="15.75" x14ac:dyDescent="0.25">
      <c r="A21" s="94" t="s">
        <v>10</v>
      </c>
      <c r="B21" s="95" t="s">
        <v>11</v>
      </c>
      <c r="C21" s="98">
        <v>32000</v>
      </c>
      <c r="D21" s="105">
        <v>1286.02</v>
      </c>
      <c r="E21" s="91"/>
      <c r="F21" s="92">
        <f t="shared" si="0"/>
        <v>4.0188125000000001</v>
      </c>
      <c r="G21" s="97">
        <v>0</v>
      </c>
      <c r="H21" s="96">
        <v>-36.69</v>
      </c>
      <c r="I21" s="93">
        <v>0</v>
      </c>
    </row>
    <row r="22" spans="1:9" ht="15.75" x14ac:dyDescent="0.25">
      <c r="A22" s="94" t="s">
        <v>12</v>
      </c>
      <c r="B22" s="95" t="s">
        <v>13</v>
      </c>
      <c r="C22" s="98">
        <v>3400000</v>
      </c>
      <c r="D22" s="105">
        <v>175522.55</v>
      </c>
      <c r="E22" s="91"/>
      <c r="F22" s="92">
        <f t="shared" si="0"/>
        <v>5.1624279411764702</v>
      </c>
      <c r="G22" s="97">
        <f>D22/D17*100</f>
        <v>4.6110501828679622</v>
      </c>
      <c r="H22" s="96">
        <v>116231.63</v>
      </c>
      <c r="I22" s="93">
        <f t="shared" ref="I22:I29" si="1">D22/H22*100</f>
        <v>151.01100277093246</v>
      </c>
    </row>
    <row r="23" spans="1:9" ht="15.75" x14ac:dyDescent="0.25">
      <c r="A23" s="94" t="s">
        <v>14</v>
      </c>
      <c r="B23" s="95" t="s">
        <v>15</v>
      </c>
      <c r="C23" s="98">
        <v>700000</v>
      </c>
      <c r="D23" s="105">
        <v>-3592.66</v>
      </c>
      <c r="E23" s="91"/>
      <c r="F23" s="92">
        <f t="shared" si="0"/>
        <v>-0.51323714285714284</v>
      </c>
      <c r="G23" s="97">
        <f>D23/C17*100</f>
        <v>-1.8616940656117707E-2</v>
      </c>
      <c r="H23" s="96">
        <v>14475.06</v>
      </c>
      <c r="I23" s="93">
        <f t="shared" si="1"/>
        <v>-24.819655324399346</v>
      </c>
    </row>
    <row r="24" spans="1:9" ht="15.75" x14ac:dyDescent="0.25">
      <c r="A24" s="94" t="s">
        <v>16</v>
      </c>
      <c r="B24" s="95" t="s">
        <v>17</v>
      </c>
      <c r="C24" s="98">
        <v>900000</v>
      </c>
      <c r="D24" s="105">
        <v>145183.62</v>
      </c>
      <c r="E24" s="91"/>
      <c r="F24" s="92">
        <f t="shared" si="0"/>
        <v>16.131513333333334</v>
      </c>
      <c r="G24" s="97">
        <f>D24/D17*100</f>
        <v>3.8140339093206701</v>
      </c>
      <c r="H24" s="96">
        <v>43098.26</v>
      </c>
      <c r="I24" s="93">
        <f t="shared" si="1"/>
        <v>336.86654635245134</v>
      </c>
    </row>
    <row r="25" spans="1:9" ht="15.75" x14ac:dyDescent="0.25">
      <c r="A25" s="94" t="s">
        <v>18</v>
      </c>
      <c r="B25" s="95" t="s">
        <v>19</v>
      </c>
      <c r="C25" s="98">
        <v>1800000</v>
      </c>
      <c r="D25" s="105">
        <v>33931.589999999997</v>
      </c>
      <c r="E25" s="91"/>
      <c r="F25" s="92">
        <f t="shared" si="0"/>
        <v>1.8850883333333333</v>
      </c>
      <c r="G25" s="97">
        <f>D25/D17*100</f>
        <v>0.89139694172914363</v>
      </c>
      <c r="H25" s="96">
        <v>58658.32</v>
      </c>
      <c r="I25" s="93">
        <f t="shared" si="1"/>
        <v>57.846167432002815</v>
      </c>
    </row>
    <row r="26" spans="1:9" ht="15.75" x14ac:dyDescent="0.25">
      <c r="A26" s="94" t="s">
        <v>20</v>
      </c>
      <c r="B26" s="95" t="s">
        <v>21</v>
      </c>
      <c r="C26" s="98">
        <v>7000</v>
      </c>
      <c r="D26" s="105">
        <v>400</v>
      </c>
      <c r="E26" s="91"/>
      <c r="F26" s="92">
        <f t="shared" si="0"/>
        <v>5.7142857142857144</v>
      </c>
      <c r="G26" s="97">
        <f>D26/D17*100</f>
        <v>1.0508165891773934E-2</v>
      </c>
      <c r="H26" s="96">
        <v>3600</v>
      </c>
      <c r="I26" s="93">
        <f t="shared" si="1"/>
        <v>11.111111111111111</v>
      </c>
    </row>
    <row r="27" spans="1:9" ht="63" x14ac:dyDescent="0.25">
      <c r="A27" s="94" t="s">
        <v>22</v>
      </c>
      <c r="B27" s="95" t="s">
        <v>23</v>
      </c>
      <c r="C27" s="98">
        <v>7000</v>
      </c>
      <c r="D27" s="105">
        <v>400</v>
      </c>
      <c r="E27" s="91"/>
      <c r="F27" s="92">
        <f t="shared" si="0"/>
        <v>5.7142857142857144</v>
      </c>
      <c r="G27" s="97">
        <f>SUM(D27/D17*100)</f>
        <v>1.0508165891773934E-2</v>
      </c>
      <c r="H27" s="96">
        <v>400</v>
      </c>
      <c r="I27" s="93">
        <f t="shared" si="1"/>
        <v>100</v>
      </c>
    </row>
    <row r="28" spans="1:9" ht="63" x14ac:dyDescent="0.25">
      <c r="A28" s="94" t="s">
        <v>24</v>
      </c>
      <c r="B28" s="95" t="s">
        <v>25</v>
      </c>
      <c r="C28" s="98">
        <v>271200</v>
      </c>
      <c r="D28" s="105">
        <v>6299.81</v>
      </c>
      <c r="E28" s="91"/>
      <c r="F28" s="92">
        <f t="shared" si="0"/>
        <v>2.3229387905604719</v>
      </c>
      <c r="G28" s="97">
        <f>D28/C17*100</f>
        <v>3.2645223571063475E-2</v>
      </c>
      <c r="H28" s="96">
        <v>11766.28</v>
      </c>
      <c r="I28" s="93">
        <f t="shared" si="1"/>
        <v>53.541221184605504</v>
      </c>
    </row>
    <row r="29" spans="1:9" ht="141.75" x14ac:dyDescent="0.25">
      <c r="A29" s="94" t="s">
        <v>26</v>
      </c>
      <c r="B29" s="95" t="s">
        <v>27</v>
      </c>
      <c r="C29" s="98">
        <v>154800</v>
      </c>
      <c r="D29" s="105">
        <v>6299.81</v>
      </c>
      <c r="E29" s="91"/>
      <c r="F29" s="92">
        <f t="shared" si="0"/>
        <v>4.0696447028423774</v>
      </c>
      <c r="G29" s="97">
        <f>SUM(D29/D17*1000)</f>
        <v>1.6549862141664089</v>
      </c>
      <c r="H29" s="96">
        <v>11766.28</v>
      </c>
      <c r="I29" s="93">
        <f t="shared" si="1"/>
        <v>53.541221184605504</v>
      </c>
    </row>
    <row r="30" spans="1:9" ht="126" x14ac:dyDescent="0.25">
      <c r="A30" s="99" t="s">
        <v>47</v>
      </c>
      <c r="B30" s="95" t="s">
        <v>48</v>
      </c>
      <c r="C30" s="98">
        <v>116400</v>
      </c>
      <c r="D30" s="105">
        <v>0</v>
      </c>
      <c r="E30" s="91"/>
      <c r="F30" s="92">
        <f t="shared" si="0"/>
        <v>0</v>
      </c>
      <c r="G30" s="97">
        <v>0</v>
      </c>
      <c r="H30" s="96">
        <v>0</v>
      </c>
      <c r="I30" s="93" t="e">
        <f>SUM(D30/H30*100)</f>
        <v>#DIV/0!</v>
      </c>
    </row>
    <row r="31" spans="1:9" ht="110.25" x14ac:dyDescent="0.25">
      <c r="A31" s="100" t="s">
        <v>49</v>
      </c>
      <c r="B31" s="101" t="s">
        <v>52</v>
      </c>
      <c r="C31" s="96">
        <v>116400</v>
      </c>
      <c r="D31" s="104">
        <v>0</v>
      </c>
      <c r="E31" s="83"/>
      <c r="F31" s="102">
        <v>0</v>
      </c>
      <c r="G31" s="97">
        <f>SUM(D31/D17*100)</f>
        <v>0</v>
      </c>
      <c r="H31" s="98">
        <v>0</v>
      </c>
      <c r="I31" s="93">
        <v>0</v>
      </c>
    </row>
    <row r="32" spans="1:9" ht="31.5" x14ac:dyDescent="0.25">
      <c r="A32" s="100" t="s">
        <v>113</v>
      </c>
      <c r="B32" s="101" t="s">
        <v>112</v>
      </c>
      <c r="C32" s="96">
        <v>0</v>
      </c>
      <c r="D32" s="104">
        <v>0</v>
      </c>
      <c r="E32" s="83"/>
      <c r="F32" s="102">
        <v>0</v>
      </c>
      <c r="G32" s="97">
        <v>0</v>
      </c>
      <c r="H32" s="98">
        <v>0</v>
      </c>
      <c r="I32" s="93"/>
    </row>
    <row r="33" spans="1:9" ht="31.5" x14ac:dyDescent="0.25">
      <c r="A33" s="100" t="s">
        <v>111</v>
      </c>
      <c r="B33" s="101" t="s">
        <v>110</v>
      </c>
      <c r="C33" s="96">
        <v>0</v>
      </c>
      <c r="D33" s="104">
        <v>0</v>
      </c>
      <c r="E33" s="83"/>
      <c r="F33" s="102">
        <v>0</v>
      </c>
      <c r="G33" s="97">
        <v>0</v>
      </c>
      <c r="H33" s="96">
        <v>0</v>
      </c>
      <c r="I33" s="93">
        <v>0</v>
      </c>
    </row>
    <row r="34" spans="1:9" ht="31.5" x14ac:dyDescent="0.25">
      <c r="A34" s="100" t="s">
        <v>102</v>
      </c>
      <c r="B34" s="101" t="s">
        <v>101</v>
      </c>
      <c r="C34" s="96">
        <v>233591</v>
      </c>
      <c r="D34" s="104">
        <v>0</v>
      </c>
      <c r="E34" s="83"/>
      <c r="F34" s="102">
        <f>SUM(D34/C34*100)</f>
        <v>0</v>
      </c>
      <c r="G34" s="97">
        <f>SUM(D34/D17*100)</f>
        <v>0</v>
      </c>
      <c r="H34" s="96">
        <v>0</v>
      </c>
      <c r="I34" s="93" t="e">
        <f>SUM(D34/H34*100)</f>
        <v>#DIV/0!</v>
      </c>
    </row>
    <row r="35" spans="1:9" ht="126" x14ac:dyDescent="0.25">
      <c r="A35" s="100" t="s">
        <v>105</v>
      </c>
      <c r="B35" s="101" t="s">
        <v>103</v>
      </c>
      <c r="C35" s="98">
        <v>233591</v>
      </c>
      <c r="D35" s="105">
        <v>0</v>
      </c>
      <c r="E35" s="83"/>
      <c r="F35" s="102">
        <f>SUM(D36/C36*100)</f>
        <v>0</v>
      </c>
      <c r="G35" s="97">
        <f>SUM(D35/D17*100)</f>
        <v>0</v>
      </c>
      <c r="H35" s="96">
        <v>0</v>
      </c>
      <c r="I35" s="93" t="e">
        <f>SUM(D35/H35*100)</f>
        <v>#DIV/0!</v>
      </c>
    </row>
    <row r="36" spans="1:9" ht="47.25" x14ac:dyDescent="0.25">
      <c r="A36" s="100" t="s">
        <v>106</v>
      </c>
      <c r="B36" s="101" t="s">
        <v>104</v>
      </c>
      <c r="C36" s="98">
        <v>233591</v>
      </c>
      <c r="D36" s="105">
        <v>0</v>
      </c>
      <c r="E36" s="83"/>
      <c r="F36" s="102">
        <f>SUM(D36/C36*100)</f>
        <v>0</v>
      </c>
      <c r="G36" s="97">
        <f>SUM(D36/D17*100)</f>
        <v>0</v>
      </c>
      <c r="H36" s="98">
        <v>0</v>
      </c>
      <c r="I36" s="93" t="e">
        <f>SUM(D36/H36*100)</f>
        <v>#DIV/0!</v>
      </c>
    </row>
    <row r="37" spans="1:9" ht="15.75" x14ac:dyDescent="0.25">
      <c r="A37" s="94" t="s">
        <v>50</v>
      </c>
      <c r="B37" s="95" t="s">
        <v>51</v>
      </c>
      <c r="C37" s="98">
        <v>0</v>
      </c>
      <c r="D37" s="105">
        <v>0</v>
      </c>
      <c r="E37" s="91"/>
      <c r="F37" s="92">
        <v>0</v>
      </c>
      <c r="G37" s="97">
        <v>0</v>
      </c>
      <c r="H37" s="98">
        <v>0</v>
      </c>
      <c r="I37" s="93">
        <v>0</v>
      </c>
    </row>
    <row r="38" spans="1:9" ht="15.75" x14ac:dyDescent="0.25">
      <c r="A38" s="94" t="s">
        <v>28</v>
      </c>
      <c r="B38" s="95" t="s">
        <v>29</v>
      </c>
      <c r="C38" s="98">
        <v>14133009.140000001</v>
      </c>
      <c r="D38" s="104">
        <v>3245595</v>
      </c>
      <c r="E38" s="91"/>
      <c r="F38" s="92">
        <f>D38/C38*100</f>
        <v>22.964642333769834</v>
      </c>
      <c r="G38" s="97">
        <f>D38/D17*100</f>
        <v>85.263126693780052</v>
      </c>
      <c r="H38" s="98">
        <v>3608362.69</v>
      </c>
      <c r="I38" s="93">
        <f>SUM(D39/H39*100)</f>
        <v>89.946473756494811</v>
      </c>
    </row>
    <row r="39" spans="1:9" ht="47.25" x14ac:dyDescent="0.25">
      <c r="A39" s="94" t="s">
        <v>30</v>
      </c>
      <c r="B39" s="95" t="s">
        <v>31</v>
      </c>
      <c r="C39" s="98">
        <v>14133009.140000001</v>
      </c>
      <c r="D39" s="104">
        <v>3245595</v>
      </c>
      <c r="E39" s="91"/>
      <c r="F39" s="92">
        <v>29.18</v>
      </c>
      <c r="G39" s="97">
        <f>D39/D17*100</f>
        <v>85.263126693780052</v>
      </c>
      <c r="H39" s="98">
        <v>3608362.69</v>
      </c>
      <c r="I39" s="93">
        <f>D39/H39*100</f>
        <v>89.946473756494811</v>
      </c>
    </row>
    <row r="40" spans="1:9" ht="31.5" x14ac:dyDescent="0.25">
      <c r="A40" s="94" t="s">
        <v>32</v>
      </c>
      <c r="B40" s="95" t="s">
        <v>33</v>
      </c>
      <c r="C40" s="98">
        <v>11961743.029999999</v>
      </c>
      <c r="D40" s="98">
        <v>2990444.03</v>
      </c>
      <c r="E40" s="91"/>
      <c r="F40" s="92">
        <f>D40/C40*100</f>
        <v>25.000069157981237</v>
      </c>
      <c r="G40" s="97">
        <f>D40/D17*100</f>
        <v>78.560204893262465</v>
      </c>
      <c r="H40" s="96">
        <v>2919837.03</v>
      </c>
      <c r="I40" s="93">
        <f>D40/H40*100</f>
        <v>102.41818290796867</v>
      </c>
    </row>
    <row r="41" spans="1:9" ht="47.25" x14ac:dyDescent="0.25">
      <c r="A41" s="94" t="s">
        <v>34</v>
      </c>
      <c r="B41" s="95" t="s">
        <v>35</v>
      </c>
      <c r="C41" s="98">
        <v>1315427</v>
      </c>
      <c r="D41" s="105">
        <v>201607</v>
      </c>
      <c r="E41" s="91"/>
      <c r="F41" s="92">
        <f>D41/C41*100</f>
        <v>15.326354104028578</v>
      </c>
      <c r="G41" s="97">
        <f>D41/D17*100</f>
        <v>5.2962995023571695</v>
      </c>
      <c r="H41" s="98">
        <v>169490</v>
      </c>
      <c r="I41" s="93">
        <f>SUM(D41/H41*100)</f>
        <v>118.94920054280489</v>
      </c>
    </row>
    <row r="42" spans="1:9" ht="31.5" x14ac:dyDescent="0.25">
      <c r="A42" s="94" t="s">
        <v>36</v>
      </c>
      <c r="B42" s="95" t="s">
        <v>37</v>
      </c>
      <c r="C42" s="98">
        <v>288600</v>
      </c>
      <c r="D42" s="105">
        <v>53544.77</v>
      </c>
      <c r="E42" s="91"/>
      <c r="F42" s="92">
        <f>D42/C42*100</f>
        <v>18.553281358281357</v>
      </c>
      <c r="G42" s="97">
        <f>D42/D19</f>
        <v>0.10631236894181936</v>
      </c>
      <c r="H42" s="98">
        <v>39621.61</v>
      </c>
      <c r="I42" s="93">
        <f>SUM(D42/H42*100)</f>
        <v>135.14031862915209</v>
      </c>
    </row>
    <row r="43" spans="1:9" ht="15.75" x14ac:dyDescent="0.25">
      <c r="A43" s="94" t="s">
        <v>38</v>
      </c>
      <c r="B43" s="95" t="s">
        <v>39</v>
      </c>
      <c r="C43" s="98">
        <v>506239.11</v>
      </c>
      <c r="D43" s="105">
        <v>0</v>
      </c>
      <c r="E43" s="91"/>
      <c r="F43" s="92">
        <f>D43/C43*100</f>
        <v>0</v>
      </c>
      <c r="G43" s="97">
        <f>D43/D17*100</f>
        <v>0</v>
      </c>
      <c r="H43" s="98">
        <v>479414.05</v>
      </c>
      <c r="I43" s="93">
        <f>SUM(D43/H43*100)</f>
        <v>0</v>
      </c>
    </row>
    <row r="44" spans="1:9" ht="63" x14ac:dyDescent="0.25">
      <c r="A44" s="94" t="s">
        <v>42</v>
      </c>
      <c r="B44" s="95" t="s">
        <v>41</v>
      </c>
      <c r="C44" s="98">
        <v>0</v>
      </c>
      <c r="D44" s="104">
        <v>0</v>
      </c>
      <c r="E44" s="91"/>
      <c r="F44" s="93">
        <v>0</v>
      </c>
      <c r="G44" s="93">
        <v>0</v>
      </c>
      <c r="H44" s="96">
        <v>0</v>
      </c>
      <c r="I44" s="93">
        <v>0</v>
      </c>
    </row>
    <row r="45" spans="1:9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7" sqref="D7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51" t="s">
        <v>119</v>
      </c>
      <c r="C2" s="152"/>
      <c r="D2" s="152"/>
      <c r="E2" s="152"/>
      <c r="F2" s="153"/>
      <c r="G2" s="153"/>
      <c r="H2" s="153"/>
      <c r="I2" s="153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54" t="s">
        <v>0</v>
      </c>
      <c r="C4" s="154" t="s">
        <v>53</v>
      </c>
      <c r="D4" s="156" t="s">
        <v>120</v>
      </c>
      <c r="E4" s="156" t="s">
        <v>121</v>
      </c>
      <c r="F4" s="158" t="s">
        <v>54</v>
      </c>
      <c r="G4" s="160" t="s">
        <v>55</v>
      </c>
      <c r="H4" s="158" t="s">
        <v>118</v>
      </c>
      <c r="I4" s="162" t="s">
        <v>56</v>
      </c>
    </row>
    <row r="5" spans="2:9" ht="95.25" customHeight="1" x14ac:dyDescent="0.25">
      <c r="B5" s="155"/>
      <c r="C5" s="155"/>
      <c r="D5" s="157"/>
      <c r="E5" s="157"/>
      <c r="F5" s="159"/>
      <c r="G5" s="161"/>
      <c r="H5" s="159"/>
      <c r="I5" s="163"/>
    </row>
    <row r="6" spans="2:9" ht="16.5" thickBot="1" x14ac:dyDescent="0.3">
      <c r="B6" s="42">
        <v>1</v>
      </c>
      <c r="C6" s="43">
        <v>2</v>
      </c>
      <c r="D6" s="44" t="s">
        <v>43</v>
      </c>
      <c r="E6" s="44">
        <v>3</v>
      </c>
      <c r="F6" s="45">
        <v>5</v>
      </c>
      <c r="G6" s="46">
        <v>6</v>
      </c>
      <c r="H6" s="46">
        <v>7</v>
      </c>
      <c r="I6" s="47">
        <v>8</v>
      </c>
    </row>
    <row r="7" spans="2:9" ht="31.5" x14ac:dyDescent="0.25">
      <c r="B7" s="48" t="s">
        <v>57</v>
      </c>
      <c r="C7" s="49" t="s">
        <v>4</v>
      </c>
      <c r="D7" s="50">
        <v>19334160.530000001</v>
      </c>
      <c r="E7" s="108">
        <v>4065920.88</v>
      </c>
      <c r="F7" s="51">
        <f>E7/D7*100</f>
        <v>21.029725462820494</v>
      </c>
      <c r="G7" s="52"/>
      <c r="H7" s="108">
        <v>3829075.06</v>
      </c>
      <c r="I7" s="53">
        <f>SUM(E7/H7*100)</f>
        <v>106.18545774863971</v>
      </c>
    </row>
    <row r="8" spans="2:9" ht="15.75" x14ac:dyDescent="0.25">
      <c r="B8" s="54" t="s">
        <v>5</v>
      </c>
      <c r="C8" s="55"/>
      <c r="D8" s="56"/>
      <c r="E8" s="110"/>
      <c r="F8" s="57"/>
      <c r="G8" s="58"/>
      <c r="H8" s="110"/>
      <c r="I8" s="59"/>
    </row>
    <row r="9" spans="2:9" ht="47.25" x14ac:dyDescent="0.25">
      <c r="B9" s="60" t="s">
        <v>58</v>
      </c>
      <c r="C9" s="61" t="s">
        <v>59</v>
      </c>
      <c r="D9" s="62">
        <v>6921403.9699999997</v>
      </c>
      <c r="E9" s="109">
        <v>1034052.05</v>
      </c>
      <c r="F9" s="63">
        <f t="shared" ref="F9:F22" si="0">SUM(E9/D9*100)</f>
        <v>14.939917601717445</v>
      </c>
      <c r="G9" s="64">
        <f>SUM(E9/E7*100)</f>
        <v>25.432173436685275</v>
      </c>
      <c r="H9" s="109">
        <v>991373.35</v>
      </c>
      <c r="I9" s="65">
        <f>SUM(E9/H9*100)</f>
        <v>104.30500779549905</v>
      </c>
    </row>
    <row r="10" spans="2:9" ht="110.25" x14ac:dyDescent="0.25">
      <c r="B10" s="60" t="s">
        <v>60</v>
      </c>
      <c r="C10" s="61" t="s">
        <v>61</v>
      </c>
      <c r="D10" s="62">
        <v>995211</v>
      </c>
      <c r="E10" s="109">
        <v>166899.79999999999</v>
      </c>
      <c r="F10" s="66">
        <f t="shared" si="0"/>
        <v>16.770292932855444</v>
      </c>
      <c r="G10" s="58">
        <f>SUM(E10/E7*1005)</f>
        <v>41.25370462201419</v>
      </c>
      <c r="H10" s="109">
        <v>130715.7</v>
      </c>
      <c r="I10" s="59">
        <f>SUM(E10/H10*100)</f>
        <v>127.6815256315806</v>
      </c>
    </row>
    <row r="11" spans="2:9" ht="190.5" customHeight="1" x14ac:dyDescent="0.25">
      <c r="B11" s="60" t="s">
        <v>62</v>
      </c>
      <c r="C11" s="61" t="s">
        <v>63</v>
      </c>
      <c r="D11" s="62">
        <v>4569860.26</v>
      </c>
      <c r="E11" s="109">
        <v>679904.84</v>
      </c>
      <c r="F11" s="66">
        <f t="shared" si="0"/>
        <v>14.878022550300038</v>
      </c>
      <c r="G11" s="58">
        <f>SUM(E11/E7*100)</f>
        <v>16.722038132724315</v>
      </c>
      <c r="H11" s="109">
        <v>684715.06</v>
      </c>
      <c r="I11" s="59">
        <f>SUM(E11/H11*100)</f>
        <v>99.297485876825888</v>
      </c>
    </row>
    <row r="12" spans="2:9" ht="135" customHeight="1" x14ac:dyDescent="0.25">
      <c r="B12" s="60" t="s">
        <v>107</v>
      </c>
      <c r="C12" s="61" t="s">
        <v>108</v>
      </c>
      <c r="D12" s="62">
        <v>75976.350000000006</v>
      </c>
      <c r="E12" s="109">
        <v>75976.350000000006</v>
      </c>
      <c r="F12" s="66">
        <v>0</v>
      </c>
      <c r="G12" s="58">
        <v>0</v>
      </c>
      <c r="H12" s="109">
        <v>78708</v>
      </c>
      <c r="I12" s="59">
        <v>0</v>
      </c>
    </row>
    <row r="13" spans="2:9" ht="15.75" x14ac:dyDescent="0.25">
      <c r="B13" s="60" t="s">
        <v>64</v>
      </c>
      <c r="C13" s="61" t="s">
        <v>65</v>
      </c>
      <c r="D13" s="62">
        <v>50000</v>
      </c>
      <c r="E13" s="109">
        <v>0</v>
      </c>
      <c r="F13" s="66">
        <f t="shared" si="0"/>
        <v>0</v>
      </c>
      <c r="G13" s="58">
        <f>SUM(E13/E7*100)</f>
        <v>0</v>
      </c>
      <c r="H13" s="109">
        <v>0</v>
      </c>
      <c r="I13" s="59">
        <v>0</v>
      </c>
    </row>
    <row r="14" spans="2:9" ht="15.75" x14ac:dyDescent="0.25">
      <c r="B14" s="60"/>
      <c r="C14" s="107" t="s">
        <v>109</v>
      </c>
      <c r="D14" s="62">
        <v>50000</v>
      </c>
      <c r="E14" s="109">
        <v>0</v>
      </c>
      <c r="F14" s="66">
        <f t="shared" si="0"/>
        <v>0</v>
      </c>
      <c r="G14" s="58">
        <v>0</v>
      </c>
      <c r="H14" s="109">
        <v>0</v>
      </c>
      <c r="I14" s="59">
        <v>0</v>
      </c>
    </row>
    <row r="15" spans="2:9" ht="47.25" x14ac:dyDescent="0.25">
      <c r="B15" s="60" t="s">
        <v>66</v>
      </c>
      <c r="C15" s="61" t="s">
        <v>67</v>
      </c>
      <c r="D15" s="62">
        <v>1230356.3600000001</v>
      </c>
      <c r="E15" s="109">
        <v>111271.06</v>
      </c>
      <c r="F15" s="66">
        <f t="shared" si="0"/>
        <v>9.0438074380336442</v>
      </c>
      <c r="G15" s="58">
        <v>3.2135019153284574</v>
      </c>
      <c r="H15" s="109">
        <v>97234.59</v>
      </c>
      <c r="I15" s="59">
        <f>E15/H15*100</f>
        <v>114.43567561708237</v>
      </c>
    </row>
    <row r="16" spans="2:9" ht="31.5" x14ac:dyDescent="0.25">
      <c r="B16" s="60" t="s">
        <v>68</v>
      </c>
      <c r="C16" s="61" t="s">
        <v>69</v>
      </c>
      <c r="D16" s="62">
        <v>288600</v>
      </c>
      <c r="E16" s="109">
        <v>53544.77</v>
      </c>
      <c r="F16" s="66">
        <f t="shared" si="0"/>
        <v>18.553281358281357</v>
      </c>
      <c r="G16" s="58">
        <f>SUM(E16/E7*100)</f>
        <v>1.3169161816055799</v>
      </c>
      <c r="H16" s="109">
        <v>39621.61</v>
      </c>
      <c r="I16" s="59">
        <f>E16/H16*100</f>
        <v>135.14031862915209</v>
      </c>
    </row>
    <row r="17" spans="2:9" ht="47.25" x14ac:dyDescent="0.25">
      <c r="B17" s="60" t="s">
        <v>70</v>
      </c>
      <c r="C17" s="61" t="s">
        <v>71</v>
      </c>
      <c r="D17" s="62">
        <v>288600</v>
      </c>
      <c r="E17" s="109">
        <v>53544.77</v>
      </c>
      <c r="F17" s="66">
        <f t="shared" si="0"/>
        <v>18.553281358281357</v>
      </c>
      <c r="G17" s="58">
        <f>SUM(E17/E7*100)</f>
        <v>1.3169161816055799</v>
      </c>
      <c r="H17" s="109">
        <v>39621.61</v>
      </c>
      <c r="I17" s="59">
        <f>SUM(E17/H17*100)</f>
        <v>135.14031862915209</v>
      </c>
    </row>
    <row r="18" spans="2:9" ht="78.75" x14ac:dyDescent="0.25">
      <c r="B18" s="60" t="s">
        <v>72</v>
      </c>
      <c r="C18" s="61" t="s">
        <v>73</v>
      </c>
      <c r="D18" s="62">
        <v>319552</v>
      </c>
      <c r="E18" s="109">
        <v>144592</v>
      </c>
      <c r="F18" s="66">
        <f t="shared" si="0"/>
        <v>45.248347686761463</v>
      </c>
      <c r="G18" s="58">
        <f>SUM(E18/E7*100)</f>
        <v>3.556193154452135</v>
      </c>
      <c r="H18" s="109">
        <v>84860</v>
      </c>
      <c r="I18" s="59">
        <f t="shared" ref="I18:I27" si="1">E18/H18*100</f>
        <v>170.38887579542777</v>
      </c>
    </row>
    <row r="19" spans="2:9" ht="47.25" x14ac:dyDescent="0.25">
      <c r="B19" s="60" t="s">
        <v>74</v>
      </c>
      <c r="C19" s="61" t="s">
        <v>75</v>
      </c>
      <c r="D19" s="62">
        <v>319552</v>
      </c>
      <c r="E19" s="109">
        <v>144592</v>
      </c>
      <c r="F19" s="66">
        <f t="shared" si="0"/>
        <v>45.248347686761463</v>
      </c>
      <c r="G19" s="58">
        <v>1.1200000000000001</v>
      </c>
      <c r="H19" s="109">
        <v>84860</v>
      </c>
      <c r="I19" s="59">
        <f t="shared" si="1"/>
        <v>170.38887579542777</v>
      </c>
    </row>
    <row r="20" spans="2:9" ht="31.5" x14ac:dyDescent="0.25">
      <c r="B20" s="60" t="s">
        <v>76</v>
      </c>
      <c r="C20" s="61" t="s">
        <v>77</v>
      </c>
      <c r="D20" s="62">
        <v>0</v>
      </c>
      <c r="E20" s="109">
        <v>0</v>
      </c>
      <c r="F20" s="66" t="e">
        <f t="shared" si="0"/>
        <v>#DIV/0!</v>
      </c>
      <c r="G20" s="58">
        <f>SUM(E20/E7*100)</f>
        <v>0</v>
      </c>
      <c r="H20" s="109">
        <v>319006</v>
      </c>
      <c r="I20" s="59">
        <f t="shared" si="1"/>
        <v>0</v>
      </c>
    </row>
    <row r="21" spans="2:9" ht="47.25" x14ac:dyDescent="0.25">
      <c r="B21" s="60" t="s">
        <v>78</v>
      </c>
      <c r="C21" s="61" t="s">
        <v>79</v>
      </c>
      <c r="D21" s="62">
        <v>0</v>
      </c>
      <c r="E21" s="109">
        <v>0</v>
      </c>
      <c r="F21" s="66" t="e">
        <f t="shared" si="0"/>
        <v>#DIV/0!</v>
      </c>
      <c r="G21" s="58">
        <f>SUM(E21/E7*100)</f>
        <v>0</v>
      </c>
      <c r="H21" s="109">
        <v>319006</v>
      </c>
      <c r="I21" s="59">
        <f t="shared" si="1"/>
        <v>0</v>
      </c>
    </row>
    <row r="22" spans="2:9" ht="47.25" x14ac:dyDescent="0.25">
      <c r="B22" s="60" t="s">
        <v>80</v>
      </c>
      <c r="C22" s="61" t="s">
        <v>81</v>
      </c>
      <c r="D22" s="62">
        <v>5670845.3799999999</v>
      </c>
      <c r="E22" s="109">
        <v>935173.59</v>
      </c>
      <c r="F22" s="66">
        <f t="shared" si="0"/>
        <v>16.490902631522637</v>
      </c>
      <c r="G22" s="58">
        <f>SUM(E22/E7*100)</f>
        <v>23.000289912183437</v>
      </c>
      <c r="H22" s="109">
        <v>616179.55000000005</v>
      </c>
      <c r="I22" s="59">
        <f t="shared" si="1"/>
        <v>151.76965707479255</v>
      </c>
    </row>
    <row r="23" spans="2:9" ht="15.75" x14ac:dyDescent="0.25">
      <c r="B23" s="60" t="s">
        <v>82</v>
      </c>
      <c r="C23" s="61" t="s">
        <v>83</v>
      </c>
      <c r="D23" s="62">
        <v>5670845.3799999999</v>
      </c>
      <c r="E23" s="109">
        <v>3637488.46</v>
      </c>
      <c r="F23" s="66">
        <v>86.388188557102268</v>
      </c>
      <c r="G23" s="58">
        <f>SUM(E23/E7*100)</f>
        <v>89.462844146637693</v>
      </c>
      <c r="H23" s="109">
        <v>616179.55000000005</v>
      </c>
      <c r="I23" s="59">
        <f t="shared" si="1"/>
        <v>590.32930580055756</v>
      </c>
    </row>
    <row r="24" spans="2:9" ht="47.25" x14ac:dyDescent="0.25">
      <c r="B24" s="60" t="s">
        <v>84</v>
      </c>
      <c r="C24" s="61" t="s">
        <v>85</v>
      </c>
      <c r="D24" s="62">
        <v>6121759.1799999997</v>
      </c>
      <c r="E24" s="109">
        <v>1896558.47</v>
      </c>
      <c r="F24" s="66">
        <f>SUM(E24/D24*100)</f>
        <v>30.980612177560374</v>
      </c>
      <c r="G24" s="58">
        <f>SUM(E24/E7*100)</f>
        <v>46.645237966362004</v>
      </c>
      <c r="H24" s="109">
        <v>1177034.55</v>
      </c>
      <c r="I24" s="59">
        <f t="shared" si="1"/>
        <v>161.13022935477977</v>
      </c>
    </row>
    <row r="25" spans="2:9" ht="15.75" x14ac:dyDescent="0.25">
      <c r="B25" s="60" t="s">
        <v>86</v>
      </c>
      <c r="C25" s="67" t="s">
        <v>87</v>
      </c>
      <c r="D25" s="62">
        <v>6121759.1799999997</v>
      </c>
      <c r="E25" s="109">
        <v>1896558.47</v>
      </c>
      <c r="F25" s="66">
        <f>SUM(E25/D25*100)</f>
        <v>30.980612177560374</v>
      </c>
      <c r="G25" s="58">
        <v>34.36</v>
      </c>
      <c r="H25" s="109">
        <v>1177034.55</v>
      </c>
      <c r="I25" s="59">
        <f t="shared" si="1"/>
        <v>161.13022935477977</v>
      </c>
    </row>
    <row r="26" spans="2:9" ht="31.5" x14ac:dyDescent="0.25">
      <c r="B26" s="68" t="s">
        <v>88</v>
      </c>
      <c r="C26" s="69" t="s">
        <v>89</v>
      </c>
      <c r="D26" s="70">
        <v>12000</v>
      </c>
      <c r="E26" s="109">
        <v>2000</v>
      </c>
      <c r="F26" s="51">
        <f>SUM(E26/D26*100)</f>
        <v>16.666666666666664</v>
      </c>
      <c r="G26" s="52">
        <f>SUM(E26/E7*100)</f>
        <v>4.91893487115765E-2</v>
      </c>
      <c r="H26" s="109">
        <v>1000</v>
      </c>
      <c r="I26" s="53">
        <f t="shared" si="1"/>
        <v>200</v>
      </c>
    </row>
    <row r="27" spans="2:9" ht="31.5" x14ac:dyDescent="0.25">
      <c r="B27" s="71" t="s">
        <v>90</v>
      </c>
      <c r="C27" s="67" t="s">
        <v>91</v>
      </c>
      <c r="D27" s="72">
        <v>12000</v>
      </c>
      <c r="E27" s="109">
        <v>2000</v>
      </c>
      <c r="F27" s="66">
        <v>95.913261050875732</v>
      </c>
      <c r="G27" s="58">
        <f>SUM(E27/E7*100)</f>
        <v>4.91893487115765E-2</v>
      </c>
      <c r="H27" s="109">
        <v>1000</v>
      </c>
      <c r="I27" s="59">
        <f t="shared" si="1"/>
        <v>200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topLeftCell="B1" workbookViewId="0">
      <selection activeCell="G10" sqref="G10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64" t="s">
        <v>92</v>
      </c>
      <c r="C2" s="39"/>
      <c r="D2" s="166" t="s">
        <v>122</v>
      </c>
      <c r="E2" s="166"/>
      <c r="F2" s="167"/>
      <c r="G2" s="166"/>
      <c r="H2" s="167"/>
    </row>
    <row r="3" spans="2:8" ht="51.75" thickBot="1" x14ac:dyDescent="0.3">
      <c r="B3" s="165"/>
      <c r="C3" s="41"/>
      <c r="D3" s="17" t="s">
        <v>123</v>
      </c>
      <c r="E3" s="18" t="s">
        <v>124</v>
      </c>
      <c r="F3" s="19" t="s">
        <v>93</v>
      </c>
      <c r="G3" s="20" t="s">
        <v>125</v>
      </c>
      <c r="H3" s="21" t="s">
        <v>126</v>
      </c>
    </row>
    <row r="4" spans="2:8" ht="16.5" thickBot="1" x14ac:dyDescent="0.3">
      <c r="B4" s="22">
        <v>1</v>
      </c>
      <c r="C4" s="112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94</v>
      </c>
      <c r="C5" s="113">
        <v>100000000</v>
      </c>
      <c r="D5" s="111">
        <v>319552</v>
      </c>
      <c r="E5" s="29">
        <v>144592</v>
      </c>
      <c r="F5" s="28">
        <f t="shared" ref="F5:F12" si="0">E5/D5*100</f>
        <v>45.248347686761463</v>
      </c>
      <c r="G5" s="116">
        <v>84860</v>
      </c>
      <c r="H5" s="28">
        <f t="shared" ref="H5:H10" si="1">E5/G5*100</f>
        <v>170.38887579542777</v>
      </c>
    </row>
    <row r="6" spans="2:8" ht="97.5" customHeight="1" thickBot="1" x14ac:dyDescent="0.3">
      <c r="B6" s="27" t="s">
        <v>95</v>
      </c>
      <c r="C6" s="113">
        <v>200000000</v>
      </c>
      <c r="D6" s="124">
        <v>6651456.3600000003</v>
      </c>
      <c r="E6" s="124">
        <v>959220.44</v>
      </c>
      <c r="F6" s="28">
        <f t="shared" si="0"/>
        <v>14.421209252284712</v>
      </c>
      <c r="G6" s="118">
        <v>908585.35</v>
      </c>
      <c r="H6" s="28">
        <f t="shared" si="1"/>
        <v>105.57295910615332</v>
      </c>
    </row>
    <row r="7" spans="2:8" ht="129.75" customHeight="1" thickBot="1" x14ac:dyDescent="0.3">
      <c r="B7" s="32" t="s">
        <v>96</v>
      </c>
      <c r="C7" s="114">
        <v>300000000</v>
      </c>
      <c r="D7" s="124">
        <v>75116</v>
      </c>
      <c r="E7" s="30">
        <v>0</v>
      </c>
      <c r="F7" s="28">
        <f t="shared" si="0"/>
        <v>0</v>
      </c>
      <c r="G7" s="117">
        <v>4080</v>
      </c>
      <c r="H7" s="28">
        <f t="shared" si="1"/>
        <v>0</v>
      </c>
    </row>
    <row r="8" spans="2:8" ht="121.5" customHeight="1" thickBot="1" x14ac:dyDescent="0.3">
      <c r="B8" s="33" t="s">
        <v>127</v>
      </c>
      <c r="C8" s="115">
        <v>400000000</v>
      </c>
      <c r="D8" s="31">
        <v>40000</v>
      </c>
      <c r="E8" s="31">
        <v>0</v>
      </c>
      <c r="F8" s="28">
        <f t="shared" si="0"/>
        <v>0</v>
      </c>
      <c r="G8" s="118">
        <v>319006</v>
      </c>
      <c r="H8" s="28">
        <f t="shared" si="1"/>
        <v>0</v>
      </c>
    </row>
    <row r="9" spans="2:8" ht="111" thickBot="1" x14ac:dyDescent="0.3">
      <c r="B9" s="34" t="s">
        <v>97</v>
      </c>
      <c r="C9" s="115">
        <v>500000000</v>
      </c>
      <c r="D9" s="35">
        <v>5164606.2699999996</v>
      </c>
      <c r="E9" s="35">
        <v>935173.59</v>
      </c>
      <c r="F9" s="28">
        <f t="shared" si="0"/>
        <v>18.107354967835722</v>
      </c>
      <c r="G9" s="119">
        <v>586179.55000000005</v>
      </c>
      <c r="H9" s="28">
        <f t="shared" si="1"/>
        <v>159.53705481537182</v>
      </c>
    </row>
    <row r="10" spans="2:8" ht="111.75" customHeight="1" thickBot="1" x14ac:dyDescent="0.3">
      <c r="B10" s="36" t="s">
        <v>98</v>
      </c>
      <c r="C10" s="115">
        <v>600000000</v>
      </c>
      <c r="D10" s="37">
        <v>6121759.1799999997</v>
      </c>
      <c r="E10" s="37">
        <v>1896558.47</v>
      </c>
      <c r="F10" s="28">
        <f t="shared" si="0"/>
        <v>30.980612177560374</v>
      </c>
      <c r="G10" s="120">
        <v>1177034.55</v>
      </c>
      <c r="H10" s="28">
        <f t="shared" si="1"/>
        <v>161.13022935477977</v>
      </c>
    </row>
    <row r="11" spans="2:8" ht="109.5" customHeight="1" thickBot="1" x14ac:dyDescent="0.3">
      <c r="B11" s="33" t="s">
        <v>99</v>
      </c>
      <c r="C11" s="115">
        <v>700000000</v>
      </c>
      <c r="D11" s="31">
        <v>30000</v>
      </c>
      <c r="E11" s="31">
        <v>0</v>
      </c>
      <c r="F11" s="28">
        <f t="shared" si="0"/>
        <v>0</v>
      </c>
      <c r="G11" s="118">
        <v>0</v>
      </c>
      <c r="H11" s="28" t="e">
        <f>E11/G11*100</f>
        <v>#DIV/0!</v>
      </c>
    </row>
    <row r="12" spans="2:8" ht="16.5" thickBot="1" x14ac:dyDescent="0.3">
      <c r="B12" s="33" t="s">
        <v>100</v>
      </c>
      <c r="C12" s="40"/>
      <c r="D12" s="38">
        <f>SUM(D5:D11)</f>
        <v>18402489.809999999</v>
      </c>
      <c r="E12" s="38">
        <f>SUM(E5:E11)</f>
        <v>3935544.5</v>
      </c>
      <c r="F12" s="28">
        <f t="shared" si="0"/>
        <v>21.385934950288121</v>
      </c>
      <c r="G12" s="121">
        <f>SUM(G5:G11)</f>
        <v>3079745.45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2023-10-11T09:22:09Z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